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6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<sst xmlns="http://schemas.openxmlformats.org/spreadsheetml/2006/main" count="190" uniqueCount="83">
  <si>
    <t>Dag</t>
  </si>
  <si>
    <t>Datum</t>
  </si>
  <si>
    <t xml:space="preserve">Vertrek uit </t>
  </si>
  <si>
    <t>Aankomst in</t>
  </si>
  <si>
    <t xml:space="preserve">Sluizen </t>
  </si>
  <si>
    <t xml:space="preserve">Vaartijd </t>
  </si>
  <si>
    <t xml:space="preserve">Vertrek </t>
  </si>
  <si>
    <t>Aankomst</t>
  </si>
  <si>
    <t>Totaal</t>
  </si>
  <si>
    <t>Havengeld</t>
  </si>
  <si>
    <t>Deinze</t>
  </si>
  <si>
    <t>Merelbeke</t>
  </si>
  <si>
    <t>dond.</t>
  </si>
  <si>
    <t>zond.</t>
  </si>
  <si>
    <t>maand.</t>
  </si>
  <si>
    <t>dinsd.</t>
  </si>
  <si>
    <t>woensd.</t>
  </si>
  <si>
    <t>vrijd.</t>
  </si>
  <si>
    <t>zatd.</t>
  </si>
  <si>
    <t>Klein Willebroek</t>
  </si>
  <si>
    <t>Aankopen</t>
  </si>
  <si>
    <t>Uit-Eten</t>
  </si>
  <si>
    <t>Lier</t>
  </si>
  <si>
    <t>Herentals</t>
  </si>
  <si>
    <t>Mol Zilvermeer</t>
  </si>
  <si>
    <t>Lommel</t>
  </si>
  <si>
    <t xml:space="preserve">Bocholt </t>
  </si>
  <si>
    <t xml:space="preserve">Maasmechelen </t>
  </si>
  <si>
    <t>Neerpelt  - Bocholt</t>
  </si>
  <si>
    <t>Maastricht</t>
  </si>
  <si>
    <t>Maasbracht</t>
  </si>
  <si>
    <t>Thorn</t>
  </si>
  <si>
    <t>Roermond</t>
  </si>
  <si>
    <t>Venlo</t>
  </si>
  <si>
    <t>Leukerheide</t>
  </si>
  <si>
    <t>Mookerplas El Dorado</t>
  </si>
  <si>
    <t>Arnhem</t>
  </si>
  <si>
    <t>Doesburg</t>
  </si>
  <si>
    <t>Zwolle</t>
  </si>
  <si>
    <t>Dalfsen</t>
  </si>
  <si>
    <t>Zutphen</t>
  </si>
  <si>
    <t>Bronkhorst  Doesburg</t>
  </si>
  <si>
    <t>Meppel</t>
  </si>
  <si>
    <t>Diever</t>
  </si>
  <si>
    <t>Assen</t>
  </si>
  <si>
    <t>Groningen</t>
  </si>
  <si>
    <t xml:space="preserve">Groningen </t>
  </si>
  <si>
    <t>De Landtong -Julianakanaal</t>
  </si>
  <si>
    <t>De Marekrite  steiger</t>
  </si>
  <si>
    <t xml:space="preserve">Leeuwarden </t>
  </si>
  <si>
    <t>Grou</t>
  </si>
  <si>
    <t>Tussenstop   en Grou</t>
  </si>
  <si>
    <t xml:space="preserve">Ter herne    Sneek </t>
  </si>
  <si>
    <t>Sneek</t>
  </si>
  <si>
    <t>Sloten</t>
  </si>
  <si>
    <t>Ossenzijl</t>
  </si>
  <si>
    <t>Delfstrahuizen  Ossenzijl</t>
  </si>
  <si>
    <t xml:space="preserve">Giethoorn </t>
  </si>
  <si>
    <t>Giethoorn</t>
  </si>
  <si>
    <t>Kampen - Roggebotsluis</t>
  </si>
  <si>
    <t>Harderwijk  de Knar</t>
  </si>
  <si>
    <t>Muiden</t>
  </si>
  <si>
    <t>Breukelen</t>
  </si>
  <si>
    <t>Maarssen   op de Vecht</t>
  </si>
  <si>
    <t xml:space="preserve">Gorinchem </t>
  </si>
  <si>
    <t>Sliedrecht</t>
  </si>
  <si>
    <t>Brunisse op Grevenlingen</t>
  </si>
  <si>
    <t>Veerse Meer Oranjeplaat</t>
  </si>
  <si>
    <t>Middelburg</t>
  </si>
  <si>
    <t xml:space="preserve">Sas Van Gent </t>
  </si>
  <si>
    <t>56 dagen onderweg</t>
  </si>
  <si>
    <t xml:space="preserve">61 sluizen </t>
  </si>
  <si>
    <t>Besluit : wel zeer veel weest uit eten , dit is een belangrijk deel van het budget geweest. Toch even verrast als je de eindrekening ziet.</t>
  </si>
  <si>
    <t>€ Totaal budget</t>
  </si>
  <si>
    <t xml:space="preserve">Mazout </t>
  </si>
  <si>
    <t xml:space="preserve">613,35 € Havengelden of 14 % </t>
  </si>
  <si>
    <t xml:space="preserve">€ /dag voor 2 personen </t>
  </si>
  <si>
    <t>€ Mazout   ( 763 liter voor beide motoren)  of 22 %</t>
  </si>
  <si>
    <t xml:space="preserve">916,86 € Eetwaren en andere diverse aankopen of 22 % </t>
  </si>
  <si>
    <t>1758,08 € Restaurant en Terrasjes of 41 %</t>
  </si>
  <si>
    <t>€ /dag per persoon</t>
  </si>
  <si>
    <t xml:space="preserve">ANWB kaarten </t>
  </si>
  <si>
    <t>Reis 2015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</si>
</sst>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h\.mm&quot; u.&quot;;@"/>
    <numFmt numFmtId="165" formatCode="h:mm;@"/>
    <numFmt numFmtId="166" formatCode="0;[Red]0"/>
    <numFmt numFmtId="167" formatCode="#,##0.00_ ;\-#,##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35" fillId="0" borderId="10" xfId="0" applyFont="1" applyFill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10" fontId="35" fillId="0" borderId="0" xfId="53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0" fontId="0" fillId="0" borderId="0" xfId="53" applyNumberFormat="1" applyFont="1" applyAlignment="1">
      <alignment horizontal="center"/>
    </xf>
    <xf numFmtId="9" fontId="0" fillId="0" borderId="0" xfId="53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zoomScale="115" zoomScaleNormal="115" zoomScalePageLayoutView="0" workbookViewId="0" topLeftCell="A1">
      <selection activeCell="U17" sqref="U17"/>
    </sheetView>
  </sheetViews>
  <sheetFormatPr defaultColWidth="9.140625" defaultRowHeight="15"/>
  <cols>
    <col min="1" max="1" width="8.140625" style="0" customWidth="1"/>
    <col min="2" max="2" width="6.28125" style="2" customWidth="1"/>
    <col min="3" max="3" width="11.8515625" style="0" customWidth="1"/>
    <col min="4" max="4" width="23.57421875" style="1" customWidth="1"/>
    <col min="5" max="5" width="23.421875" style="1" customWidth="1"/>
    <col min="6" max="6" width="5.00390625" style="1" customWidth="1"/>
    <col min="7" max="7" width="8.57421875" style="1" customWidth="1"/>
    <col min="8" max="8" width="1.7109375" style="1" customWidth="1"/>
    <col min="9" max="9" width="10.140625" style="1" customWidth="1"/>
    <col min="10" max="10" width="9.140625" style="1" customWidth="1"/>
    <col min="11" max="11" width="7.57421875" style="1" customWidth="1"/>
  </cols>
  <sheetData>
    <row r="1" ht="15">
      <c r="A1" t="s">
        <v>82</v>
      </c>
    </row>
    <row r="3" spans="1:29" ht="15">
      <c r="A3" s="10" t="s">
        <v>0</v>
      </c>
      <c r="B3" s="11"/>
      <c r="C3" s="10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/>
      <c r="I3" s="12" t="s">
        <v>6</v>
      </c>
      <c r="J3" s="12" t="s">
        <v>7</v>
      </c>
      <c r="K3" s="12"/>
      <c r="L3" s="13" t="s">
        <v>9</v>
      </c>
      <c r="M3" s="13" t="s">
        <v>21</v>
      </c>
      <c r="N3" s="5" t="s">
        <v>20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14" ht="15">
      <c r="A4" s="14" t="s">
        <v>12</v>
      </c>
      <c r="B4" s="11">
        <v>1</v>
      </c>
      <c r="C4" s="14">
        <v>42138</v>
      </c>
      <c r="D4" s="12" t="s">
        <v>10</v>
      </c>
      <c r="E4" s="12" t="s">
        <v>11</v>
      </c>
      <c r="F4" s="12">
        <v>0</v>
      </c>
      <c r="G4" s="15">
        <f>J4-I4</f>
        <v>0.12500000000000006</v>
      </c>
      <c r="H4" s="12"/>
      <c r="I4" s="16">
        <v>0.46527777777777773</v>
      </c>
      <c r="J4" s="16">
        <v>0.5902777777777778</v>
      </c>
      <c r="K4" s="12"/>
      <c r="L4" s="17">
        <v>14</v>
      </c>
      <c r="M4" s="17"/>
      <c r="N4" s="6">
        <v>35.78</v>
      </c>
    </row>
    <row r="5" spans="1:14" ht="17.25" customHeight="1">
      <c r="A5" s="14" t="s">
        <v>17</v>
      </c>
      <c r="B5" s="11">
        <v>2</v>
      </c>
      <c r="C5" s="14">
        <v>42139</v>
      </c>
      <c r="D5" s="12" t="s">
        <v>11</v>
      </c>
      <c r="E5" s="12" t="s">
        <v>19</v>
      </c>
      <c r="F5" s="12">
        <v>2</v>
      </c>
      <c r="G5" s="15">
        <f>J5-I5</f>
        <v>0.2777777777777778</v>
      </c>
      <c r="H5" s="12"/>
      <c r="I5" s="18">
        <v>0.2465277777777778</v>
      </c>
      <c r="J5" s="18">
        <v>0.5243055555555556</v>
      </c>
      <c r="K5" s="12"/>
      <c r="L5" s="17">
        <v>2</v>
      </c>
      <c r="M5" s="17">
        <v>47.6</v>
      </c>
      <c r="N5" s="6">
        <v>15.15</v>
      </c>
    </row>
    <row r="6" spans="1:14" ht="17.25" customHeight="1">
      <c r="A6" s="14" t="s">
        <v>18</v>
      </c>
      <c r="B6" s="11">
        <v>3</v>
      </c>
      <c r="C6" s="14">
        <v>42140</v>
      </c>
      <c r="D6" s="12" t="s">
        <v>19</v>
      </c>
      <c r="E6" s="12" t="s">
        <v>22</v>
      </c>
      <c r="F6" s="12">
        <v>2</v>
      </c>
      <c r="G6" s="15">
        <f>J6-I6</f>
        <v>0.08680555555555558</v>
      </c>
      <c r="H6" s="12"/>
      <c r="I6" s="16">
        <v>0.53125</v>
      </c>
      <c r="J6" s="16">
        <v>0.6180555555555556</v>
      </c>
      <c r="K6" s="12"/>
      <c r="L6" s="17">
        <v>1</v>
      </c>
      <c r="M6" s="17"/>
      <c r="N6" s="6">
        <v>19.61</v>
      </c>
    </row>
    <row r="7" spans="1:14" ht="17.25" customHeight="1">
      <c r="A7" s="14" t="s">
        <v>13</v>
      </c>
      <c r="B7" s="11">
        <v>4</v>
      </c>
      <c r="C7" s="14">
        <v>42141</v>
      </c>
      <c r="D7" s="12" t="s">
        <v>22</v>
      </c>
      <c r="E7" s="12" t="s">
        <v>23</v>
      </c>
      <c r="F7" s="12">
        <v>2</v>
      </c>
      <c r="G7" s="15">
        <f>J7-I7</f>
        <v>0.13888888888888895</v>
      </c>
      <c r="H7" s="12"/>
      <c r="I7" s="16">
        <v>0.375</v>
      </c>
      <c r="J7" s="16">
        <v>0.513888888888889</v>
      </c>
      <c r="K7" s="12"/>
      <c r="L7" s="17">
        <v>1</v>
      </c>
      <c r="M7" s="17">
        <v>16</v>
      </c>
      <c r="N7" s="6">
        <v>14</v>
      </c>
    </row>
    <row r="8" spans="1:14" ht="17.25" customHeight="1">
      <c r="A8" s="14" t="s">
        <v>14</v>
      </c>
      <c r="B8" s="11">
        <v>5</v>
      </c>
      <c r="C8" s="14">
        <v>42142</v>
      </c>
      <c r="D8" s="12" t="s">
        <v>23</v>
      </c>
      <c r="E8" s="12" t="s">
        <v>24</v>
      </c>
      <c r="F8" s="12">
        <v>6</v>
      </c>
      <c r="G8" s="15">
        <f aca="true" t="shared" si="0" ref="G8:G59">J8-I8</f>
        <v>0.19444444444444442</v>
      </c>
      <c r="H8" s="12"/>
      <c r="I8" s="16">
        <v>0.375</v>
      </c>
      <c r="J8" s="16">
        <v>0.5694444444444444</v>
      </c>
      <c r="K8" s="12"/>
      <c r="L8" s="17">
        <v>20.5</v>
      </c>
      <c r="M8" s="17">
        <v>51.9</v>
      </c>
      <c r="N8" s="6"/>
    </row>
    <row r="9" spans="1:14" ht="17.25" customHeight="1">
      <c r="A9" s="14" t="s">
        <v>15</v>
      </c>
      <c r="B9" s="11">
        <v>6</v>
      </c>
      <c r="C9" s="14">
        <v>42143</v>
      </c>
      <c r="D9" s="12" t="s">
        <v>24</v>
      </c>
      <c r="E9" s="12" t="s">
        <v>25</v>
      </c>
      <c r="F9" s="12">
        <v>3</v>
      </c>
      <c r="G9" s="15">
        <f t="shared" si="0"/>
        <v>0.09722222222222227</v>
      </c>
      <c r="H9" s="12"/>
      <c r="I9" s="16">
        <v>0.375</v>
      </c>
      <c r="J9" s="16">
        <v>0.47222222222222227</v>
      </c>
      <c r="K9" s="12"/>
      <c r="L9" s="17">
        <v>12</v>
      </c>
      <c r="M9" s="17"/>
      <c r="N9" s="6">
        <v>39.53</v>
      </c>
    </row>
    <row r="10" spans="1:14" ht="17.25" customHeight="1">
      <c r="A10" s="14" t="s">
        <v>16</v>
      </c>
      <c r="B10" s="11">
        <v>7</v>
      </c>
      <c r="C10" s="14">
        <v>42144</v>
      </c>
      <c r="D10" s="12" t="s">
        <v>25</v>
      </c>
      <c r="E10" s="12" t="s">
        <v>28</v>
      </c>
      <c r="F10" s="12">
        <v>0</v>
      </c>
      <c r="G10" s="15">
        <f t="shared" si="0"/>
        <v>0.15625</v>
      </c>
      <c r="H10" s="12"/>
      <c r="I10" s="16">
        <v>0.375</v>
      </c>
      <c r="J10" s="16">
        <v>0.53125</v>
      </c>
      <c r="K10" s="12"/>
      <c r="L10" s="17">
        <v>7.5</v>
      </c>
      <c r="M10" s="17">
        <v>18.5</v>
      </c>
      <c r="N10" s="6">
        <v>53.71</v>
      </c>
    </row>
    <row r="11" spans="1:14" ht="17.25" customHeight="1">
      <c r="A11" s="14" t="s">
        <v>12</v>
      </c>
      <c r="B11" s="11">
        <v>8</v>
      </c>
      <c r="C11" s="14">
        <v>42145</v>
      </c>
      <c r="D11" s="12" t="s">
        <v>26</v>
      </c>
      <c r="E11" s="12" t="s">
        <v>27</v>
      </c>
      <c r="F11" s="12"/>
      <c r="G11" s="15">
        <f t="shared" si="0"/>
        <v>0.11458333333333331</v>
      </c>
      <c r="H11" s="12"/>
      <c r="I11" s="16">
        <v>0.375</v>
      </c>
      <c r="J11" s="16">
        <v>0.4895833333333333</v>
      </c>
      <c r="K11" s="12"/>
      <c r="L11" s="17">
        <v>0</v>
      </c>
      <c r="M11" s="17">
        <v>47</v>
      </c>
      <c r="N11" s="6">
        <v>10</v>
      </c>
    </row>
    <row r="12" spans="1:14" ht="17.25" customHeight="1">
      <c r="A12" s="14" t="s">
        <v>17</v>
      </c>
      <c r="B12" s="11">
        <v>9</v>
      </c>
      <c r="C12" s="14">
        <v>42146</v>
      </c>
      <c r="D12" s="12"/>
      <c r="E12" s="12" t="s">
        <v>27</v>
      </c>
      <c r="F12" s="12"/>
      <c r="G12" s="15">
        <f t="shared" si="0"/>
        <v>0</v>
      </c>
      <c r="H12" s="12"/>
      <c r="I12" s="16"/>
      <c r="J12" s="19"/>
      <c r="K12" s="12"/>
      <c r="L12" s="17">
        <v>0</v>
      </c>
      <c r="M12" s="17">
        <v>47</v>
      </c>
      <c r="N12" s="6">
        <v>12.3</v>
      </c>
    </row>
    <row r="13" spans="1:14" ht="17.25" customHeight="1">
      <c r="A13" s="14" t="s">
        <v>18</v>
      </c>
      <c r="B13" s="11">
        <v>10</v>
      </c>
      <c r="C13" s="14">
        <v>42147</v>
      </c>
      <c r="D13" s="12"/>
      <c r="E13" s="12" t="s">
        <v>27</v>
      </c>
      <c r="F13" s="12"/>
      <c r="G13" s="15">
        <f t="shared" si="0"/>
        <v>0</v>
      </c>
      <c r="H13" s="12"/>
      <c r="I13" s="12"/>
      <c r="J13" s="12"/>
      <c r="K13" s="12"/>
      <c r="L13" s="17">
        <v>0</v>
      </c>
      <c r="M13" s="17">
        <v>208</v>
      </c>
      <c r="N13" s="6"/>
    </row>
    <row r="14" spans="1:14" ht="17.25" customHeight="1">
      <c r="A14" s="14" t="s">
        <v>13</v>
      </c>
      <c r="B14" s="11">
        <v>11</v>
      </c>
      <c r="C14" s="14">
        <v>42148</v>
      </c>
      <c r="D14" s="12"/>
      <c r="E14" s="12" t="s">
        <v>27</v>
      </c>
      <c r="F14" s="12"/>
      <c r="G14" s="15">
        <f t="shared" si="0"/>
        <v>0</v>
      </c>
      <c r="H14" s="12"/>
      <c r="I14" s="12"/>
      <c r="J14" s="12"/>
      <c r="K14" s="12"/>
      <c r="L14" s="17">
        <v>0</v>
      </c>
      <c r="M14" s="17">
        <v>10</v>
      </c>
      <c r="N14" s="6">
        <v>37.48</v>
      </c>
    </row>
    <row r="15" spans="1:14" ht="17.25" customHeight="1">
      <c r="A15" s="14" t="s">
        <v>14</v>
      </c>
      <c r="B15" s="11">
        <v>12</v>
      </c>
      <c r="C15" s="14">
        <v>42149</v>
      </c>
      <c r="D15" s="12" t="s">
        <v>27</v>
      </c>
      <c r="E15" s="12" t="s">
        <v>29</v>
      </c>
      <c r="F15" s="12">
        <v>2</v>
      </c>
      <c r="G15" s="15">
        <f t="shared" si="0"/>
        <v>0.03125</v>
      </c>
      <c r="H15" s="12"/>
      <c r="I15" s="16">
        <v>0.3645833333333333</v>
      </c>
      <c r="J15" s="16">
        <v>0.3958333333333333</v>
      </c>
      <c r="K15" s="12"/>
      <c r="L15" s="17">
        <f>17.6+4</f>
        <v>21.6</v>
      </c>
      <c r="M15" s="17">
        <f>49.5+6.25</f>
        <v>55.75</v>
      </c>
      <c r="N15" s="6">
        <v>9.5</v>
      </c>
    </row>
    <row r="16" spans="1:14" ht="17.25" customHeight="1">
      <c r="A16" s="14" t="s">
        <v>15</v>
      </c>
      <c r="B16" s="11">
        <v>13</v>
      </c>
      <c r="C16" s="14">
        <v>42150</v>
      </c>
      <c r="D16" s="12" t="s">
        <v>29</v>
      </c>
      <c r="E16" s="12" t="s">
        <v>29</v>
      </c>
      <c r="F16" s="12"/>
      <c r="G16" s="15">
        <f t="shared" si="0"/>
        <v>0</v>
      </c>
      <c r="H16" s="12"/>
      <c r="I16" s="12"/>
      <c r="J16" s="12"/>
      <c r="K16" s="12"/>
      <c r="L16" s="17"/>
      <c r="M16" s="17">
        <f>26.8+12.4+1.75</f>
        <v>40.95</v>
      </c>
      <c r="N16" s="6">
        <v>18.44</v>
      </c>
    </row>
    <row r="17" spans="1:14" ht="17.25" customHeight="1">
      <c r="A17" s="14" t="s">
        <v>16</v>
      </c>
      <c r="B17" s="11">
        <v>14</v>
      </c>
      <c r="C17" s="14">
        <v>42151</v>
      </c>
      <c r="D17" s="12" t="s">
        <v>29</v>
      </c>
      <c r="E17" s="12" t="s">
        <v>30</v>
      </c>
      <c r="F17" s="12">
        <v>3</v>
      </c>
      <c r="G17" s="15">
        <f t="shared" si="0"/>
        <v>0.19791666666666663</v>
      </c>
      <c r="H17" s="12"/>
      <c r="I17" s="16">
        <v>0.375</v>
      </c>
      <c r="J17" s="16">
        <v>0.5729166666666666</v>
      </c>
      <c r="K17" s="12"/>
      <c r="L17" s="17">
        <v>15.5</v>
      </c>
      <c r="M17" s="17">
        <v>64.2</v>
      </c>
      <c r="N17" s="6">
        <f>10.85+1.25</f>
        <v>12.1</v>
      </c>
    </row>
    <row r="18" spans="1:14" ht="17.25" customHeight="1">
      <c r="A18" s="14" t="s">
        <v>12</v>
      </c>
      <c r="B18" s="11">
        <v>15</v>
      </c>
      <c r="C18" s="14">
        <v>42152</v>
      </c>
      <c r="D18" s="12" t="s">
        <v>30</v>
      </c>
      <c r="E18" s="12" t="s">
        <v>31</v>
      </c>
      <c r="F18" s="12">
        <v>0</v>
      </c>
      <c r="G18" s="15">
        <f t="shared" si="0"/>
        <v>0.0763888888888889</v>
      </c>
      <c r="H18" s="12"/>
      <c r="I18" s="16">
        <v>0.375</v>
      </c>
      <c r="J18" s="16">
        <v>0.4513888888888889</v>
      </c>
      <c r="K18" s="12"/>
      <c r="L18" s="17">
        <v>0</v>
      </c>
      <c r="M18" s="17">
        <v>26.85</v>
      </c>
      <c r="N18" s="6">
        <f>4.5+7.51</f>
        <v>12.01</v>
      </c>
    </row>
    <row r="19" spans="1:14" ht="17.25" customHeight="1">
      <c r="A19" s="14" t="s">
        <v>17</v>
      </c>
      <c r="B19" s="11">
        <v>16</v>
      </c>
      <c r="C19" s="14">
        <v>42153</v>
      </c>
      <c r="D19" s="12" t="s">
        <v>31</v>
      </c>
      <c r="E19" s="12" t="s">
        <v>32</v>
      </c>
      <c r="F19" s="12">
        <v>1</v>
      </c>
      <c r="G19" s="15">
        <f t="shared" si="0"/>
        <v>0.1076388888888889</v>
      </c>
      <c r="H19" s="12"/>
      <c r="I19" s="16">
        <v>0.3611111111111111</v>
      </c>
      <c r="J19" s="16">
        <v>0.46875</v>
      </c>
      <c r="K19" s="12"/>
      <c r="L19" s="17">
        <v>14.5</v>
      </c>
      <c r="M19" s="17">
        <v>7</v>
      </c>
      <c r="N19" s="6"/>
    </row>
    <row r="20" spans="1:14" ht="17.25" customHeight="1">
      <c r="A20" s="14" t="s">
        <v>18</v>
      </c>
      <c r="B20" s="11">
        <v>17</v>
      </c>
      <c r="C20" s="14">
        <v>42154</v>
      </c>
      <c r="D20" s="12" t="s">
        <v>32</v>
      </c>
      <c r="E20" s="12" t="s">
        <v>33</v>
      </c>
      <c r="F20" s="12">
        <v>3</v>
      </c>
      <c r="G20" s="15">
        <f t="shared" si="0"/>
        <v>0.19791666666666663</v>
      </c>
      <c r="H20" s="12"/>
      <c r="I20" s="16">
        <v>0.375</v>
      </c>
      <c r="J20" s="16">
        <v>0.5729166666666666</v>
      </c>
      <c r="K20" s="12"/>
      <c r="L20" s="17">
        <v>12</v>
      </c>
      <c r="M20" s="17">
        <f>44.6+14.3</f>
        <v>58.900000000000006</v>
      </c>
      <c r="N20" s="6">
        <v>12.82</v>
      </c>
    </row>
    <row r="21" spans="1:14" ht="17.25" customHeight="1">
      <c r="A21" s="14" t="s">
        <v>13</v>
      </c>
      <c r="B21" s="11">
        <v>18</v>
      </c>
      <c r="C21" s="14">
        <v>42155</v>
      </c>
      <c r="D21" s="12" t="s">
        <v>33</v>
      </c>
      <c r="E21" s="12" t="s">
        <v>34</v>
      </c>
      <c r="F21" s="12">
        <v>0</v>
      </c>
      <c r="G21" s="15">
        <f t="shared" si="0"/>
        <v>0.04166666666666674</v>
      </c>
      <c r="H21" s="12"/>
      <c r="I21" s="16">
        <v>0.5729166666666666</v>
      </c>
      <c r="J21" s="16">
        <v>0.6145833333333334</v>
      </c>
      <c r="K21" s="12"/>
      <c r="L21" s="17">
        <f>17.5+1+4</f>
        <v>22.5</v>
      </c>
      <c r="M21" s="17">
        <v>32.85</v>
      </c>
      <c r="N21" s="6"/>
    </row>
    <row r="22" spans="1:14" ht="17.25" customHeight="1">
      <c r="A22" s="14" t="s">
        <v>14</v>
      </c>
      <c r="B22" s="11">
        <v>19</v>
      </c>
      <c r="C22" s="14">
        <v>42156</v>
      </c>
      <c r="D22" s="12" t="s">
        <v>34</v>
      </c>
      <c r="E22" s="12" t="s">
        <v>35</v>
      </c>
      <c r="F22" s="12">
        <v>1</v>
      </c>
      <c r="G22" s="15">
        <f t="shared" si="0"/>
        <v>0.15625</v>
      </c>
      <c r="H22" s="12"/>
      <c r="I22" s="16">
        <v>0.375</v>
      </c>
      <c r="J22" s="16">
        <v>0.53125</v>
      </c>
      <c r="K22" s="12"/>
      <c r="L22" s="17">
        <v>18.52</v>
      </c>
      <c r="M22" s="17">
        <v>30.15</v>
      </c>
      <c r="N22" s="6">
        <v>8.94</v>
      </c>
    </row>
    <row r="23" spans="1:14" ht="17.25" customHeight="1">
      <c r="A23" s="14" t="s">
        <v>15</v>
      </c>
      <c r="B23" s="11">
        <v>20</v>
      </c>
      <c r="C23" s="14">
        <v>42157</v>
      </c>
      <c r="D23" s="12" t="s">
        <v>35</v>
      </c>
      <c r="E23" s="12" t="s">
        <v>35</v>
      </c>
      <c r="F23" s="12">
        <v>0</v>
      </c>
      <c r="G23" s="15">
        <f t="shared" si="0"/>
        <v>0</v>
      </c>
      <c r="H23" s="12"/>
      <c r="I23" s="12"/>
      <c r="J23" s="12"/>
      <c r="K23" s="12"/>
      <c r="L23" s="17">
        <v>5</v>
      </c>
      <c r="M23" s="17"/>
      <c r="N23" s="6">
        <f>4.5+7.08+2.49+2.75</f>
        <v>16.82</v>
      </c>
    </row>
    <row r="24" spans="1:14" ht="17.25" customHeight="1">
      <c r="A24" s="14" t="s">
        <v>16</v>
      </c>
      <c r="B24" s="11">
        <v>21</v>
      </c>
      <c r="C24" s="14">
        <v>42158</v>
      </c>
      <c r="D24" s="12" t="s">
        <v>35</v>
      </c>
      <c r="E24" s="12" t="s">
        <v>36</v>
      </c>
      <c r="F24" s="12">
        <v>2</v>
      </c>
      <c r="G24" s="15">
        <f t="shared" si="0"/>
        <v>0.2638888888888889</v>
      </c>
      <c r="H24" s="12"/>
      <c r="I24" s="16">
        <v>0.34027777777777773</v>
      </c>
      <c r="J24" s="16">
        <v>0.6041666666666666</v>
      </c>
      <c r="K24" s="12"/>
      <c r="L24" s="17">
        <f>12.1+1.5+2</f>
        <v>15.6</v>
      </c>
      <c r="M24" s="17">
        <f>3+17.5</f>
        <v>20.5</v>
      </c>
      <c r="N24" s="6">
        <f>14.85+12</f>
        <v>26.85</v>
      </c>
    </row>
    <row r="25" spans="1:14" ht="17.25" customHeight="1">
      <c r="A25" s="14" t="s">
        <v>12</v>
      </c>
      <c r="B25" s="11">
        <v>22</v>
      </c>
      <c r="C25" s="14">
        <v>42159</v>
      </c>
      <c r="D25" s="12" t="s">
        <v>36</v>
      </c>
      <c r="E25" s="12" t="s">
        <v>37</v>
      </c>
      <c r="F25" s="12">
        <v>0</v>
      </c>
      <c r="G25" s="15">
        <f t="shared" si="0"/>
        <v>0.07291666666666674</v>
      </c>
      <c r="H25" s="15"/>
      <c r="I25" s="16">
        <v>0.5104166666666666</v>
      </c>
      <c r="J25" s="16">
        <v>0.5833333333333334</v>
      </c>
      <c r="K25" s="12"/>
      <c r="L25" s="17">
        <v>16.95</v>
      </c>
      <c r="M25" s="17">
        <v>7.8</v>
      </c>
      <c r="N25" s="6">
        <f>4.58+10+13</f>
        <v>27.58</v>
      </c>
    </row>
    <row r="26" spans="1:14" ht="17.25" customHeight="1">
      <c r="A26" s="14" t="s">
        <v>17</v>
      </c>
      <c r="B26" s="11">
        <v>23</v>
      </c>
      <c r="C26" s="14">
        <v>42160</v>
      </c>
      <c r="D26" s="12" t="s">
        <v>37</v>
      </c>
      <c r="E26" s="12" t="s">
        <v>41</v>
      </c>
      <c r="F26" s="12">
        <v>0</v>
      </c>
      <c r="G26" s="15">
        <f t="shared" si="0"/>
        <v>0</v>
      </c>
      <c r="H26" s="12"/>
      <c r="I26" s="12"/>
      <c r="J26" s="12"/>
      <c r="K26" s="12"/>
      <c r="L26" s="17">
        <v>17.95</v>
      </c>
      <c r="M26" s="17">
        <f>9.2+28.95</f>
        <v>38.15</v>
      </c>
      <c r="N26" s="6">
        <f>17.1+20</f>
        <v>37.1</v>
      </c>
    </row>
    <row r="27" spans="1:14" ht="17.25" customHeight="1">
      <c r="A27" s="14" t="s">
        <v>18</v>
      </c>
      <c r="B27" s="11">
        <v>24</v>
      </c>
      <c r="C27" s="14">
        <v>42161</v>
      </c>
      <c r="D27" s="12" t="s">
        <v>37</v>
      </c>
      <c r="E27" s="12" t="s">
        <v>40</v>
      </c>
      <c r="F27" s="12">
        <v>0</v>
      </c>
      <c r="G27" s="15">
        <f t="shared" si="0"/>
        <v>0.0625</v>
      </c>
      <c r="H27" s="12"/>
      <c r="I27" s="16">
        <v>0.375</v>
      </c>
      <c r="J27" s="16">
        <v>0.4375</v>
      </c>
      <c r="K27" s="12"/>
      <c r="L27" s="17">
        <v>15.2</v>
      </c>
      <c r="M27" s="17">
        <f>39.7+5</f>
        <v>44.7</v>
      </c>
      <c r="N27" s="6"/>
    </row>
    <row r="28" spans="1:14" ht="17.25" customHeight="1">
      <c r="A28" s="14" t="s">
        <v>13</v>
      </c>
      <c r="B28" s="11">
        <v>25</v>
      </c>
      <c r="C28" s="14">
        <v>42162</v>
      </c>
      <c r="D28" s="12" t="s">
        <v>40</v>
      </c>
      <c r="E28" s="12" t="s">
        <v>38</v>
      </c>
      <c r="F28" s="12">
        <v>1</v>
      </c>
      <c r="G28" s="15">
        <f t="shared" si="0"/>
        <v>0.19791666666666669</v>
      </c>
      <c r="H28" s="12"/>
      <c r="I28" s="16">
        <v>0.3645833333333333</v>
      </c>
      <c r="J28" s="16">
        <v>0.5625</v>
      </c>
      <c r="K28" s="12"/>
      <c r="L28" s="17">
        <v>15.35</v>
      </c>
      <c r="M28" s="17"/>
      <c r="N28" s="6">
        <v>4</v>
      </c>
    </row>
    <row r="29" spans="1:14" ht="17.25" customHeight="1">
      <c r="A29" s="14" t="s">
        <v>14</v>
      </c>
      <c r="B29" s="11">
        <v>26</v>
      </c>
      <c r="C29" s="14">
        <v>42163</v>
      </c>
      <c r="D29" s="12" t="s">
        <v>38</v>
      </c>
      <c r="E29" s="12" t="s">
        <v>39</v>
      </c>
      <c r="F29" s="12">
        <v>1</v>
      </c>
      <c r="G29" s="15">
        <f t="shared" si="0"/>
        <v>0.11458333333333331</v>
      </c>
      <c r="H29" s="12"/>
      <c r="I29" s="16">
        <v>0.3958333333333333</v>
      </c>
      <c r="J29" s="16">
        <v>0.5104166666666666</v>
      </c>
      <c r="K29" s="12"/>
      <c r="L29" s="17">
        <v>15.45</v>
      </c>
      <c r="M29" s="17">
        <v>26.15</v>
      </c>
      <c r="N29" s="6">
        <f>9.25+0.2+1.3+2+9.73</f>
        <v>22.48</v>
      </c>
    </row>
    <row r="30" spans="1:14" ht="17.25" customHeight="1">
      <c r="A30" s="14" t="s">
        <v>15</v>
      </c>
      <c r="B30" s="11">
        <v>27</v>
      </c>
      <c r="C30" s="14">
        <v>42164</v>
      </c>
      <c r="D30" s="12" t="s">
        <v>39</v>
      </c>
      <c r="E30" s="12" t="s">
        <v>42</v>
      </c>
      <c r="F30" s="12">
        <v>2</v>
      </c>
      <c r="G30" s="15">
        <f t="shared" si="0"/>
        <v>0.20833333333333337</v>
      </c>
      <c r="H30" s="12"/>
      <c r="I30" s="16">
        <v>0.47430555555555554</v>
      </c>
      <c r="J30" s="16">
        <v>0.6826388888888889</v>
      </c>
      <c r="K30" s="12"/>
      <c r="L30" s="17">
        <v>10.8</v>
      </c>
      <c r="M30" s="17"/>
      <c r="N30" s="6">
        <f>11.39+39.85</f>
        <v>51.24</v>
      </c>
    </row>
    <row r="31" spans="1:14" ht="17.25" customHeight="1">
      <c r="A31" s="14" t="s">
        <v>16</v>
      </c>
      <c r="B31" s="11">
        <v>28</v>
      </c>
      <c r="C31" s="14">
        <v>42165</v>
      </c>
      <c r="D31" s="12" t="s">
        <v>42</v>
      </c>
      <c r="E31" s="12" t="s">
        <v>43</v>
      </c>
      <c r="F31" s="12">
        <v>4</v>
      </c>
      <c r="G31" s="15">
        <f t="shared" si="0"/>
        <v>0.22569444444444436</v>
      </c>
      <c r="H31" s="12"/>
      <c r="I31" s="16">
        <v>0.37847222222222227</v>
      </c>
      <c r="J31" s="16">
        <v>0.6041666666666666</v>
      </c>
      <c r="K31" s="12"/>
      <c r="L31" s="17">
        <v>3</v>
      </c>
      <c r="M31" s="17"/>
      <c r="N31" s="6">
        <v>6.67</v>
      </c>
    </row>
    <row r="32" spans="1:14" ht="17.25" customHeight="1">
      <c r="A32" s="14" t="s">
        <v>12</v>
      </c>
      <c r="B32" s="11">
        <v>29</v>
      </c>
      <c r="C32" s="14">
        <v>42166</v>
      </c>
      <c r="D32" s="12" t="s">
        <v>43</v>
      </c>
      <c r="E32" s="12" t="s">
        <v>44</v>
      </c>
      <c r="F32" s="12">
        <v>3</v>
      </c>
      <c r="G32" s="15">
        <f t="shared" si="0"/>
        <v>0.2756944444444444</v>
      </c>
      <c r="H32" s="12"/>
      <c r="I32" s="16">
        <v>0.37847222222222227</v>
      </c>
      <c r="J32" s="16">
        <v>0.6541666666666667</v>
      </c>
      <c r="K32" s="12"/>
      <c r="L32" s="17">
        <v>9.85</v>
      </c>
      <c r="M32" s="17">
        <v>58.1</v>
      </c>
      <c r="N32" s="6"/>
    </row>
    <row r="33" spans="1:14" ht="17.25" customHeight="1">
      <c r="A33" s="14" t="s">
        <v>17</v>
      </c>
      <c r="B33" s="11">
        <v>30</v>
      </c>
      <c r="C33" s="14">
        <v>42167</v>
      </c>
      <c r="D33" s="12" t="s">
        <v>44</v>
      </c>
      <c r="E33" s="12" t="s">
        <v>45</v>
      </c>
      <c r="F33" s="12">
        <v>3</v>
      </c>
      <c r="G33" s="15">
        <f t="shared" si="0"/>
        <v>0.27083333333333337</v>
      </c>
      <c r="H33" s="12"/>
      <c r="I33" s="16">
        <v>0.375</v>
      </c>
      <c r="J33" s="16">
        <v>0.6458333333333334</v>
      </c>
      <c r="K33" s="12"/>
      <c r="L33" s="17">
        <v>20.5</v>
      </c>
      <c r="M33" s="17"/>
      <c r="N33" s="6">
        <v>31.71</v>
      </c>
    </row>
    <row r="34" spans="1:14" ht="17.25" customHeight="1">
      <c r="A34" s="14" t="s">
        <v>18</v>
      </c>
      <c r="B34" s="11">
        <v>31</v>
      </c>
      <c r="C34" s="14">
        <v>42168</v>
      </c>
      <c r="D34" s="12" t="s">
        <v>46</v>
      </c>
      <c r="E34" s="12" t="s">
        <v>47</v>
      </c>
      <c r="F34" s="12">
        <v>2</v>
      </c>
      <c r="G34" s="15">
        <f t="shared" si="0"/>
        <v>0.15972222222222227</v>
      </c>
      <c r="H34" s="12"/>
      <c r="I34" s="16">
        <v>0.4583333333333333</v>
      </c>
      <c r="J34" s="16">
        <v>0.6180555555555556</v>
      </c>
      <c r="K34" s="12"/>
      <c r="L34" s="17">
        <v>14</v>
      </c>
      <c r="M34" s="17"/>
      <c r="N34" s="6">
        <v>15.25</v>
      </c>
    </row>
    <row r="35" spans="1:14" ht="17.25" customHeight="1">
      <c r="A35" s="14" t="s">
        <v>13</v>
      </c>
      <c r="B35" s="11">
        <v>32</v>
      </c>
      <c r="C35" s="14">
        <v>42169</v>
      </c>
      <c r="D35" s="12" t="s">
        <v>47</v>
      </c>
      <c r="E35" s="12" t="s">
        <v>48</v>
      </c>
      <c r="F35" s="12">
        <v>0</v>
      </c>
      <c r="G35" s="15">
        <f t="shared" si="0"/>
        <v>0.06597222222222227</v>
      </c>
      <c r="H35" s="12"/>
      <c r="I35" s="16">
        <v>0.43402777777777773</v>
      </c>
      <c r="J35" s="16">
        <v>0.5</v>
      </c>
      <c r="K35" s="12"/>
      <c r="L35" s="17">
        <v>15</v>
      </c>
      <c r="M35" s="17"/>
      <c r="N35" s="6"/>
    </row>
    <row r="36" spans="1:14" ht="17.25" customHeight="1">
      <c r="A36" s="14" t="s">
        <v>14</v>
      </c>
      <c r="B36" s="11">
        <v>33</v>
      </c>
      <c r="C36" s="14">
        <v>42170</v>
      </c>
      <c r="D36" s="12" t="s">
        <v>48</v>
      </c>
      <c r="E36" s="12" t="s">
        <v>49</v>
      </c>
      <c r="F36" s="12">
        <v>0</v>
      </c>
      <c r="G36" s="15">
        <f t="shared" si="0"/>
        <v>0.13194444444444442</v>
      </c>
      <c r="H36" s="12"/>
      <c r="I36" s="16">
        <v>0.375</v>
      </c>
      <c r="J36" s="16">
        <v>0.5069444444444444</v>
      </c>
      <c r="K36" s="12"/>
      <c r="L36" s="17">
        <f>(7+0.5+10+12.35)-8.5</f>
        <v>21.35</v>
      </c>
      <c r="M36" s="17">
        <v>47.35</v>
      </c>
      <c r="N36" s="6">
        <v>5.25</v>
      </c>
    </row>
    <row r="37" spans="1:14" ht="17.25" customHeight="1">
      <c r="A37" s="14" t="s">
        <v>15</v>
      </c>
      <c r="B37" s="11">
        <v>34</v>
      </c>
      <c r="C37" s="14">
        <v>42171</v>
      </c>
      <c r="D37" s="12" t="s">
        <v>49</v>
      </c>
      <c r="E37" s="12" t="s">
        <v>51</v>
      </c>
      <c r="F37" s="12">
        <v>0</v>
      </c>
      <c r="G37" s="15">
        <f t="shared" si="0"/>
        <v>0.22916666666666669</v>
      </c>
      <c r="H37" s="12"/>
      <c r="I37" s="16">
        <v>0.40972222222222227</v>
      </c>
      <c r="J37" s="16">
        <v>0.638888888888889</v>
      </c>
      <c r="K37" s="12"/>
      <c r="L37" s="17">
        <v>2</v>
      </c>
      <c r="M37" s="17">
        <f>14.6+51.7</f>
        <v>66.3</v>
      </c>
      <c r="N37" s="6">
        <f>6.95+8.76+L36</f>
        <v>37.06</v>
      </c>
    </row>
    <row r="38" spans="1:14" ht="17.25" customHeight="1">
      <c r="A38" s="14" t="s">
        <v>16</v>
      </c>
      <c r="B38" s="11">
        <v>35</v>
      </c>
      <c r="C38" s="14">
        <v>42172</v>
      </c>
      <c r="D38" s="12" t="s">
        <v>50</v>
      </c>
      <c r="E38" s="12" t="s">
        <v>50</v>
      </c>
      <c r="F38" s="12">
        <v>0</v>
      </c>
      <c r="G38" s="15">
        <f t="shared" si="0"/>
        <v>0</v>
      </c>
      <c r="H38" s="12"/>
      <c r="I38" s="12"/>
      <c r="J38" s="12"/>
      <c r="K38" s="12"/>
      <c r="L38" s="17">
        <v>0.5</v>
      </c>
      <c r="M38" s="17">
        <v>33.3</v>
      </c>
      <c r="N38" s="6">
        <f>14.25+21.45+4.95+4</f>
        <v>44.650000000000006</v>
      </c>
    </row>
    <row r="39" spans="1:14" ht="17.25" customHeight="1">
      <c r="A39" s="14" t="s">
        <v>12</v>
      </c>
      <c r="B39" s="11">
        <v>36</v>
      </c>
      <c r="C39" s="14">
        <v>42173</v>
      </c>
      <c r="D39" s="12" t="s">
        <v>50</v>
      </c>
      <c r="E39" s="12" t="s">
        <v>52</v>
      </c>
      <c r="F39" s="12">
        <v>0</v>
      </c>
      <c r="G39" s="15">
        <f t="shared" si="0"/>
        <v>0.13194444444444448</v>
      </c>
      <c r="H39" s="12"/>
      <c r="I39" s="16">
        <v>0.3958333333333333</v>
      </c>
      <c r="J39" s="16">
        <v>0.5277777777777778</v>
      </c>
      <c r="K39" s="12"/>
      <c r="L39" s="17"/>
      <c r="M39" s="17"/>
      <c r="N39" s="6">
        <v>1.1</v>
      </c>
    </row>
    <row r="40" spans="1:14" ht="17.25" customHeight="1">
      <c r="A40" s="14" t="s">
        <v>17</v>
      </c>
      <c r="B40" s="11">
        <v>37</v>
      </c>
      <c r="C40" s="14">
        <v>42174</v>
      </c>
      <c r="D40" s="12" t="s">
        <v>53</v>
      </c>
      <c r="E40" s="12" t="s">
        <v>53</v>
      </c>
      <c r="F40" s="12">
        <v>0</v>
      </c>
      <c r="G40" s="15">
        <f t="shared" si="0"/>
        <v>0</v>
      </c>
      <c r="H40" s="12"/>
      <c r="I40" s="12"/>
      <c r="J40" s="12"/>
      <c r="K40" s="12"/>
      <c r="L40" s="17"/>
      <c r="M40" s="17">
        <v>7.5</v>
      </c>
      <c r="N40" s="6">
        <f>8+14</f>
        <v>22</v>
      </c>
    </row>
    <row r="41" spans="1:14" ht="17.25" customHeight="1">
      <c r="A41" s="14" t="s">
        <v>18</v>
      </c>
      <c r="B41" s="11">
        <v>38</v>
      </c>
      <c r="C41" s="14">
        <v>42175</v>
      </c>
      <c r="D41" s="12" t="s">
        <v>53</v>
      </c>
      <c r="E41" s="12" t="s">
        <v>53</v>
      </c>
      <c r="F41" s="12">
        <v>0</v>
      </c>
      <c r="G41" s="15">
        <f t="shared" si="0"/>
        <v>0</v>
      </c>
      <c r="H41" s="12"/>
      <c r="I41" s="12"/>
      <c r="J41" s="12"/>
      <c r="K41" s="12"/>
      <c r="L41" s="17"/>
      <c r="M41" s="17">
        <v>48</v>
      </c>
      <c r="N41" s="6">
        <v>9.46</v>
      </c>
    </row>
    <row r="42" spans="1:14" ht="17.25" customHeight="1">
      <c r="A42" s="14" t="s">
        <v>13</v>
      </c>
      <c r="B42" s="11">
        <v>39</v>
      </c>
      <c r="C42" s="14">
        <v>42176</v>
      </c>
      <c r="D42" s="12" t="s">
        <v>53</v>
      </c>
      <c r="E42" s="12" t="s">
        <v>54</v>
      </c>
      <c r="F42" s="12">
        <v>0</v>
      </c>
      <c r="G42" s="15">
        <f t="shared" si="0"/>
        <v>0.13541666666666663</v>
      </c>
      <c r="H42" s="12"/>
      <c r="I42" s="16">
        <v>0.375</v>
      </c>
      <c r="J42" s="16">
        <v>0.5104166666666666</v>
      </c>
      <c r="K42" s="12"/>
      <c r="L42" s="17">
        <v>15</v>
      </c>
      <c r="M42" s="17">
        <v>10.5</v>
      </c>
      <c r="N42" s="6"/>
    </row>
    <row r="43" spans="1:14" ht="17.25" customHeight="1">
      <c r="A43" s="14" t="s">
        <v>14</v>
      </c>
      <c r="B43" s="11">
        <v>40</v>
      </c>
      <c r="C43" s="14">
        <v>42177</v>
      </c>
      <c r="D43" s="12" t="s">
        <v>54</v>
      </c>
      <c r="E43" s="12" t="s">
        <v>56</v>
      </c>
      <c r="F43" s="12">
        <v>1</v>
      </c>
      <c r="G43" s="15">
        <f t="shared" si="0"/>
        <v>0.2881944444444445</v>
      </c>
      <c r="H43" s="12"/>
      <c r="I43" s="16">
        <v>0.4479166666666667</v>
      </c>
      <c r="J43" s="16">
        <v>0.7361111111111112</v>
      </c>
      <c r="K43" s="12"/>
      <c r="L43" s="17">
        <v>18.65</v>
      </c>
      <c r="M43" s="17">
        <v>48.75</v>
      </c>
      <c r="N43" s="6">
        <v>17</v>
      </c>
    </row>
    <row r="44" spans="1:14" ht="17.25" customHeight="1">
      <c r="A44" s="14" t="s">
        <v>15</v>
      </c>
      <c r="B44" s="11">
        <v>41</v>
      </c>
      <c r="C44" s="14">
        <v>42178</v>
      </c>
      <c r="D44" s="12" t="s">
        <v>55</v>
      </c>
      <c r="E44" s="12" t="s">
        <v>55</v>
      </c>
      <c r="F44" s="12">
        <v>0</v>
      </c>
      <c r="G44" s="15">
        <f t="shared" si="0"/>
        <v>0</v>
      </c>
      <c r="H44" s="12"/>
      <c r="I44" s="12"/>
      <c r="J44" s="12"/>
      <c r="K44" s="12"/>
      <c r="L44" s="17">
        <v>17.15</v>
      </c>
      <c r="M44" s="17">
        <v>46.2</v>
      </c>
      <c r="N44" s="6">
        <v>1.85</v>
      </c>
    </row>
    <row r="45" spans="1:14" ht="17.25" customHeight="1">
      <c r="A45" s="14" t="s">
        <v>16</v>
      </c>
      <c r="B45" s="11">
        <v>42</v>
      </c>
      <c r="C45" s="14">
        <v>42179</v>
      </c>
      <c r="D45" s="12" t="s">
        <v>55</v>
      </c>
      <c r="E45" s="12" t="s">
        <v>57</v>
      </c>
      <c r="F45" s="12">
        <v>0</v>
      </c>
      <c r="G45" s="15">
        <f t="shared" si="0"/>
        <v>0.15972222222222227</v>
      </c>
      <c r="H45" s="12"/>
      <c r="I45" s="16">
        <v>0.4236111111111111</v>
      </c>
      <c r="J45" s="16">
        <v>0.5833333333333334</v>
      </c>
      <c r="K45" s="12"/>
      <c r="L45" s="17">
        <f>15.2+1+1</f>
        <v>17.2</v>
      </c>
      <c r="M45" s="17">
        <f>49.2+4.8</f>
        <v>54</v>
      </c>
      <c r="N45" s="6">
        <v>3.5</v>
      </c>
    </row>
    <row r="46" spans="1:14" ht="17.25" customHeight="1">
      <c r="A46" s="14" t="s">
        <v>12</v>
      </c>
      <c r="B46" s="11">
        <v>43</v>
      </c>
      <c r="C46" s="14">
        <v>42180</v>
      </c>
      <c r="D46" s="12" t="s">
        <v>58</v>
      </c>
      <c r="E46" s="12" t="s">
        <v>59</v>
      </c>
      <c r="F46" s="12">
        <v>2</v>
      </c>
      <c r="G46" s="15">
        <f t="shared" si="0"/>
        <v>0.21527777777777773</v>
      </c>
      <c r="H46" s="12"/>
      <c r="I46" s="16">
        <v>0.4513888888888889</v>
      </c>
      <c r="J46" s="16">
        <v>0.6666666666666666</v>
      </c>
      <c r="K46" s="12"/>
      <c r="L46" s="17">
        <f>12.2+1.85</f>
        <v>14.049999999999999</v>
      </c>
      <c r="M46" s="17"/>
      <c r="N46" s="6">
        <f>40.7+15</f>
        <v>55.7</v>
      </c>
    </row>
    <row r="47" spans="1:14" ht="17.25" customHeight="1">
      <c r="A47" s="14" t="s">
        <v>17</v>
      </c>
      <c r="B47" s="11">
        <v>44</v>
      </c>
      <c r="C47" s="14">
        <v>42181</v>
      </c>
      <c r="D47" s="12" t="s">
        <v>59</v>
      </c>
      <c r="E47" s="12" t="s">
        <v>60</v>
      </c>
      <c r="F47" s="12">
        <v>0</v>
      </c>
      <c r="G47" s="15">
        <f t="shared" si="0"/>
        <v>0.25000000000000006</v>
      </c>
      <c r="H47" s="12"/>
      <c r="I47" s="16">
        <v>0.3888888888888889</v>
      </c>
      <c r="J47" s="16">
        <v>0.638888888888889</v>
      </c>
      <c r="K47" s="12"/>
      <c r="L47" s="17">
        <v>12.5</v>
      </c>
      <c r="M47" s="17"/>
      <c r="N47" s="6">
        <f>11.85+1.25</f>
        <v>13.1</v>
      </c>
    </row>
    <row r="48" spans="1:14" ht="17.25" customHeight="1">
      <c r="A48" s="14" t="s">
        <v>18</v>
      </c>
      <c r="B48" s="11">
        <v>45</v>
      </c>
      <c r="C48" s="14">
        <v>42182</v>
      </c>
      <c r="D48" s="12" t="s">
        <v>60</v>
      </c>
      <c r="E48" s="12" t="s">
        <v>61</v>
      </c>
      <c r="F48" s="12">
        <v>2</v>
      </c>
      <c r="G48" s="15">
        <f t="shared" si="0"/>
        <v>0.31388888888888883</v>
      </c>
      <c r="H48" s="12"/>
      <c r="I48" s="16">
        <v>0.3875</v>
      </c>
      <c r="J48" s="16">
        <v>0.7013888888888888</v>
      </c>
      <c r="K48" s="12"/>
      <c r="L48" s="17"/>
      <c r="M48" s="17">
        <v>43</v>
      </c>
      <c r="N48" s="6"/>
    </row>
    <row r="49" spans="1:14" ht="17.25" customHeight="1">
      <c r="A49" s="14" t="s">
        <v>13</v>
      </c>
      <c r="B49" s="11">
        <v>46</v>
      </c>
      <c r="C49" s="14">
        <v>42183</v>
      </c>
      <c r="D49" s="12" t="s">
        <v>61</v>
      </c>
      <c r="E49" s="12" t="s">
        <v>62</v>
      </c>
      <c r="F49" s="12">
        <v>0</v>
      </c>
      <c r="G49" s="15">
        <f t="shared" si="0"/>
        <v>0.1597222222222222</v>
      </c>
      <c r="H49" s="12"/>
      <c r="I49" s="16">
        <v>0.3819444444444444</v>
      </c>
      <c r="J49" s="16">
        <v>0.5416666666666666</v>
      </c>
      <c r="K49" s="12"/>
      <c r="L49" s="17">
        <v>15.1</v>
      </c>
      <c r="M49" s="17"/>
      <c r="N49" s="6">
        <f>40.02+14.54</f>
        <v>54.56</v>
      </c>
    </row>
    <row r="50" spans="1:14" ht="17.25" customHeight="1">
      <c r="A50" s="14" t="s">
        <v>14</v>
      </c>
      <c r="B50" s="11">
        <v>47</v>
      </c>
      <c r="C50" s="14">
        <v>42184</v>
      </c>
      <c r="D50" s="12" t="s">
        <v>62</v>
      </c>
      <c r="E50" s="12" t="s">
        <v>63</v>
      </c>
      <c r="F50" s="12">
        <v>0</v>
      </c>
      <c r="G50" s="15">
        <f t="shared" si="0"/>
        <v>0.052083333333333315</v>
      </c>
      <c r="H50" s="12"/>
      <c r="I50" s="16">
        <v>0.4166666666666667</v>
      </c>
      <c r="J50" s="16">
        <v>0.46875</v>
      </c>
      <c r="K50" s="12"/>
      <c r="L50" s="17">
        <v>11.1</v>
      </c>
      <c r="M50" s="17">
        <v>4.8</v>
      </c>
      <c r="N50" s="6">
        <f>1.18+13.34+10</f>
        <v>24.52</v>
      </c>
    </row>
    <row r="51" spans="1:14" ht="17.25" customHeight="1">
      <c r="A51" s="14" t="s">
        <v>15</v>
      </c>
      <c r="B51" s="11">
        <v>48</v>
      </c>
      <c r="C51" s="14">
        <v>42185</v>
      </c>
      <c r="D51" s="12" t="s">
        <v>63</v>
      </c>
      <c r="E51" s="12" t="s">
        <v>64</v>
      </c>
      <c r="F51" s="12">
        <v>4</v>
      </c>
      <c r="G51" s="15">
        <f t="shared" si="0"/>
        <v>0.23958333333333337</v>
      </c>
      <c r="H51" s="12"/>
      <c r="I51" s="16">
        <v>0.375</v>
      </c>
      <c r="J51" s="16">
        <v>0.6145833333333334</v>
      </c>
      <c r="K51" s="12"/>
      <c r="L51" s="17">
        <f>15.47+1+1.5</f>
        <v>17.97</v>
      </c>
      <c r="M51" s="17">
        <v>4.8</v>
      </c>
      <c r="N51" s="6"/>
    </row>
    <row r="52" spans="1:14" ht="17.25" customHeight="1">
      <c r="A52" s="14" t="s">
        <v>16</v>
      </c>
      <c r="B52" s="11">
        <v>49</v>
      </c>
      <c r="C52" s="14">
        <v>42186</v>
      </c>
      <c r="D52" s="12" t="s">
        <v>64</v>
      </c>
      <c r="E52" s="12" t="s">
        <v>65</v>
      </c>
      <c r="F52" s="12">
        <v>0</v>
      </c>
      <c r="G52" s="15">
        <f t="shared" si="0"/>
        <v>0.06944444444444442</v>
      </c>
      <c r="H52" s="12"/>
      <c r="I52" s="16">
        <v>0.5972222222222222</v>
      </c>
      <c r="J52" s="16">
        <v>0.6666666666666666</v>
      </c>
      <c r="K52" s="12"/>
      <c r="L52" s="17">
        <v>11</v>
      </c>
      <c r="M52" s="17">
        <v>29.7</v>
      </c>
      <c r="N52" s="6">
        <v>4.8</v>
      </c>
    </row>
    <row r="53" spans="1:14" ht="17.25" customHeight="1">
      <c r="A53" s="14" t="s">
        <v>12</v>
      </c>
      <c r="B53" s="11">
        <v>50</v>
      </c>
      <c r="C53" s="14">
        <v>42187</v>
      </c>
      <c r="D53" s="12" t="s">
        <v>65</v>
      </c>
      <c r="E53" s="12" t="s">
        <v>65</v>
      </c>
      <c r="F53" s="12">
        <v>0</v>
      </c>
      <c r="G53" s="15">
        <f t="shared" si="0"/>
        <v>0.017361111111111105</v>
      </c>
      <c r="H53" s="12"/>
      <c r="I53" s="16">
        <v>0.3333333333333333</v>
      </c>
      <c r="J53" s="16">
        <v>0.3506944444444444</v>
      </c>
      <c r="K53" s="12"/>
      <c r="L53" s="17">
        <v>11</v>
      </c>
      <c r="M53" s="17">
        <f>11.62+43.5</f>
        <v>55.12</v>
      </c>
      <c r="N53" s="6">
        <f>21.12+9+3</f>
        <v>33.120000000000005</v>
      </c>
    </row>
    <row r="54" spans="1:14" ht="17.25" customHeight="1">
      <c r="A54" s="14" t="s">
        <v>17</v>
      </c>
      <c r="B54" s="11">
        <v>51</v>
      </c>
      <c r="C54" s="14">
        <v>42188</v>
      </c>
      <c r="D54" s="12" t="s">
        <v>65</v>
      </c>
      <c r="E54" s="12" t="s">
        <v>66</v>
      </c>
      <c r="F54" s="12">
        <v>3</v>
      </c>
      <c r="G54" s="15">
        <f t="shared" si="0"/>
        <v>0.31597222222222215</v>
      </c>
      <c r="H54" s="12"/>
      <c r="I54" s="16">
        <v>0.3854166666666667</v>
      </c>
      <c r="J54" s="16">
        <v>0.7013888888888888</v>
      </c>
      <c r="K54" s="12"/>
      <c r="L54" s="17">
        <v>23.01</v>
      </c>
      <c r="M54" s="17">
        <v>43</v>
      </c>
      <c r="N54" s="6">
        <v>8.93</v>
      </c>
    </row>
    <row r="55" spans="1:14" ht="17.25" customHeight="1">
      <c r="A55" s="14" t="s">
        <v>18</v>
      </c>
      <c r="B55" s="11">
        <v>52</v>
      </c>
      <c r="C55" s="14">
        <v>42189</v>
      </c>
      <c r="D55" s="12" t="s">
        <v>66</v>
      </c>
      <c r="E55" s="12" t="s">
        <v>67</v>
      </c>
      <c r="F55" s="12">
        <v>2</v>
      </c>
      <c r="G55" s="15">
        <f t="shared" si="0"/>
        <v>0.21874999999999994</v>
      </c>
      <c r="H55" s="12"/>
      <c r="I55" s="16">
        <v>0.3541666666666667</v>
      </c>
      <c r="J55" s="16">
        <v>0.5729166666666666</v>
      </c>
      <c r="K55" s="12"/>
      <c r="L55" s="17">
        <v>18.9</v>
      </c>
      <c r="M55" s="17">
        <f>4.75</f>
        <v>4.75</v>
      </c>
      <c r="N55" s="6"/>
    </row>
    <row r="56" spans="1:14" ht="17.25" customHeight="1">
      <c r="A56" s="14" t="s">
        <v>13</v>
      </c>
      <c r="B56" s="11">
        <v>53</v>
      </c>
      <c r="C56" s="14">
        <v>42190</v>
      </c>
      <c r="D56" s="12" t="s">
        <v>67</v>
      </c>
      <c r="E56" s="12" t="s">
        <v>67</v>
      </c>
      <c r="F56" s="12">
        <v>0</v>
      </c>
      <c r="G56" s="15">
        <f t="shared" si="0"/>
        <v>0</v>
      </c>
      <c r="H56" s="12"/>
      <c r="I56" s="12"/>
      <c r="J56" s="12"/>
      <c r="K56" s="12"/>
      <c r="L56" s="17">
        <v>18.9</v>
      </c>
      <c r="M56" s="17">
        <f>6+52.3</f>
        <v>58.3</v>
      </c>
      <c r="N56" s="6">
        <v>10</v>
      </c>
    </row>
    <row r="57" spans="1:14" ht="17.25" customHeight="1">
      <c r="A57" s="14" t="s">
        <v>14</v>
      </c>
      <c r="B57" s="11">
        <v>54</v>
      </c>
      <c r="C57" s="14">
        <v>42191</v>
      </c>
      <c r="D57" s="12" t="s">
        <v>67</v>
      </c>
      <c r="E57" s="12" t="s">
        <v>68</v>
      </c>
      <c r="F57" s="12">
        <v>1</v>
      </c>
      <c r="G57" s="15">
        <f t="shared" si="0"/>
        <v>0.12499999999999989</v>
      </c>
      <c r="H57" s="12"/>
      <c r="I57" s="16">
        <v>0.5555555555555556</v>
      </c>
      <c r="J57" s="16">
        <v>0.6805555555555555</v>
      </c>
      <c r="K57" s="12"/>
      <c r="L57" s="17">
        <v>22.2</v>
      </c>
      <c r="M57" s="17">
        <v>52.2</v>
      </c>
      <c r="N57" s="6">
        <v>19.19</v>
      </c>
    </row>
    <row r="58" spans="1:14" ht="17.25" customHeight="1">
      <c r="A58" s="14" t="s">
        <v>15</v>
      </c>
      <c r="B58" s="11">
        <v>55</v>
      </c>
      <c r="C58" s="14">
        <v>42192</v>
      </c>
      <c r="D58" s="12" t="s">
        <v>68</v>
      </c>
      <c r="E58" s="12" t="s">
        <v>69</v>
      </c>
      <c r="F58" s="12">
        <v>2</v>
      </c>
      <c r="G58" s="15">
        <f t="shared" si="0"/>
        <v>0.30208333333333337</v>
      </c>
      <c r="H58" s="12"/>
      <c r="I58" s="16">
        <v>0.3819444444444444</v>
      </c>
      <c r="J58" s="16">
        <v>0.6840277777777778</v>
      </c>
      <c r="K58" s="12"/>
      <c r="L58" s="17">
        <v>8.5</v>
      </c>
      <c r="M58" s="17">
        <v>67.65</v>
      </c>
      <c r="N58" s="6"/>
    </row>
    <row r="59" spans="1:14" ht="17.25" customHeight="1">
      <c r="A59" s="14" t="s">
        <v>16</v>
      </c>
      <c r="B59" s="11">
        <v>56</v>
      </c>
      <c r="C59" s="14">
        <v>42193</v>
      </c>
      <c r="D59" s="12" t="s">
        <v>69</v>
      </c>
      <c r="E59" s="12" t="s">
        <v>10</v>
      </c>
      <c r="F59" s="12">
        <v>1</v>
      </c>
      <c r="G59" s="15">
        <f t="shared" si="0"/>
        <v>0.19444444444444442</v>
      </c>
      <c r="H59" s="12"/>
      <c r="I59" s="16">
        <v>0.3993055555555556</v>
      </c>
      <c r="J59" s="16">
        <v>0.59375</v>
      </c>
      <c r="K59" s="12"/>
      <c r="L59" s="17"/>
      <c r="M59" s="17">
        <v>74.8</v>
      </c>
      <c r="N59" s="6"/>
    </row>
    <row r="60" spans="1:14" ht="17.25" customHeight="1">
      <c r="A60" s="14"/>
      <c r="B60" s="11"/>
      <c r="C60" s="14"/>
      <c r="D60" s="12"/>
      <c r="E60" s="12" t="s">
        <v>74</v>
      </c>
      <c r="F60" s="12"/>
      <c r="G60" s="15"/>
      <c r="H60" s="12"/>
      <c r="I60" s="12"/>
      <c r="J60" s="12"/>
      <c r="K60" s="12">
        <v>954.32</v>
      </c>
      <c r="L60" s="17"/>
      <c r="M60" s="17"/>
      <c r="N60" s="6"/>
    </row>
    <row r="61" spans="1:14" ht="17.25" customHeight="1">
      <c r="A61" s="10"/>
      <c r="B61" s="11"/>
      <c r="C61" s="10"/>
      <c r="D61" s="12"/>
      <c r="E61" s="12" t="s">
        <v>81</v>
      </c>
      <c r="F61" s="12"/>
      <c r="G61" s="15"/>
      <c r="H61" s="12"/>
      <c r="I61" s="12"/>
      <c r="J61" s="12"/>
      <c r="K61" s="12"/>
      <c r="L61" s="17"/>
      <c r="M61" s="17"/>
      <c r="N61" s="6">
        <v>20</v>
      </c>
    </row>
    <row r="62" spans="1:14" ht="17.25" customHeight="1">
      <c r="A62" s="10"/>
      <c r="B62" s="11"/>
      <c r="C62" s="10"/>
      <c r="D62" s="12"/>
      <c r="E62" s="12" t="s">
        <v>8</v>
      </c>
      <c r="F62" s="12">
        <f>SUM(F4:F61)</f>
        <v>61</v>
      </c>
      <c r="G62" s="20"/>
      <c r="H62" s="12">
        <f>SUM(H4:H61)</f>
        <v>0</v>
      </c>
      <c r="I62" s="12"/>
      <c r="J62" s="12"/>
      <c r="K62" s="12">
        <f>SUM(K4:K61)</f>
        <v>954.32</v>
      </c>
      <c r="L62" s="17">
        <f>SUM(L4:L61)</f>
        <v>613.35</v>
      </c>
      <c r="M62" s="17">
        <f>SUM(M4:M61)</f>
        <v>1758.07</v>
      </c>
      <c r="N62" s="6">
        <f>SUM(N4:N61)</f>
        <v>936.8600000000001</v>
      </c>
    </row>
    <row r="63" spans="1:14" ht="17.25" customHeight="1" thickBot="1">
      <c r="A63" s="21"/>
      <c r="B63" s="22"/>
      <c r="C63" s="21"/>
      <c r="D63" s="23"/>
      <c r="E63" s="23"/>
      <c r="F63" s="23"/>
      <c r="G63" s="24"/>
      <c r="H63" s="23"/>
      <c r="I63" s="23"/>
      <c r="J63" s="23"/>
      <c r="K63" s="25">
        <f>K62/L64</f>
        <v>0.2238821376624595</v>
      </c>
      <c r="L63" s="26">
        <f>L62/L64</f>
        <v>0.14389105240932765</v>
      </c>
      <c r="M63" s="26">
        <f>M62/L64</f>
        <v>0.4124407638530474</v>
      </c>
      <c r="N63" s="8">
        <f>N62/L64</f>
        <v>0.21978604607516541</v>
      </c>
    </row>
    <row r="64" spans="1:14" ht="17.25" customHeight="1" thickBot="1">
      <c r="A64" s="21"/>
      <c r="B64" s="22"/>
      <c r="C64" s="21"/>
      <c r="D64" s="23"/>
      <c r="E64" s="23"/>
      <c r="F64" s="23"/>
      <c r="G64" s="27"/>
      <c r="H64" s="23"/>
      <c r="I64" s="23"/>
      <c r="J64" s="28"/>
      <c r="K64" s="23"/>
      <c r="L64" s="29">
        <f>K62+L62+M62+N62</f>
        <v>4262.6</v>
      </c>
      <c r="M64" s="30" t="s">
        <v>73</v>
      </c>
      <c r="N64" s="9"/>
    </row>
    <row r="65" spans="1:14" ht="17.25" customHeight="1">
      <c r="A65" s="21"/>
      <c r="B65" s="22" t="s">
        <v>70</v>
      </c>
      <c r="C65" s="21"/>
      <c r="D65" s="23" t="s">
        <v>71</v>
      </c>
      <c r="E65" s="23"/>
      <c r="F65" s="23"/>
      <c r="G65" s="23"/>
      <c r="H65" s="23"/>
      <c r="I65" s="23"/>
      <c r="J65" s="23"/>
      <c r="K65" s="23"/>
      <c r="L65" s="31" t="s">
        <v>75</v>
      </c>
      <c r="M65" s="21"/>
      <c r="N65" s="7"/>
    </row>
    <row r="66" spans="1:14" ht="17.25" customHeight="1">
      <c r="A66" s="32">
        <f>L64/56</f>
        <v>76.11785714285715</v>
      </c>
      <c r="B66" s="33" t="s">
        <v>76</v>
      </c>
      <c r="C66" s="21"/>
      <c r="D66" s="23"/>
      <c r="E66" s="23"/>
      <c r="F66" s="23"/>
      <c r="G66" s="23"/>
      <c r="H66" s="23"/>
      <c r="I66" s="23"/>
      <c r="J66" s="23"/>
      <c r="K66" s="23" t="s">
        <v>79</v>
      </c>
      <c r="L66" s="21"/>
      <c r="M66" s="21"/>
      <c r="N66" s="7"/>
    </row>
    <row r="67" spans="1:14" ht="17.25" customHeight="1">
      <c r="A67" s="34">
        <f>L64/56/2</f>
        <v>38.058928571428574</v>
      </c>
      <c r="B67" s="33" t="s">
        <v>80</v>
      </c>
      <c r="C67" s="21"/>
      <c r="D67" s="23"/>
      <c r="E67" s="23"/>
      <c r="F67" s="23"/>
      <c r="G67" s="23"/>
      <c r="H67" s="23"/>
      <c r="I67" s="23"/>
      <c r="J67" s="35" t="s">
        <v>78</v>
      </c>
      <c r="K67" s="23"/>
      <c r="L67" s="21"/>
      <c r="M67" s="21"/>
      <c r="N67" s="7"/>
    </row>
    <row r="68" spans="1:14" ht="15">
      <c r="A68" s="21"/>
      <c r="B68" s="22"/>
      <c r="C68" s="21"/>
      <c r="D68" s="23"/>
      <c r="E68" s="23"/>
      <c r="F68" s="23"/>
      <c r="G68" s="23">
        <f>137.32+360.75+456.25</f>
        <v>954.3199999999999</v>
      </c>
      <c r="H68" s="28" t="s">
        <v>77</v>
      </c>
      <c r="I68" s="23"/>
      <c r="J68" s="23"/>
      <c r="K68" s="23"/>
      <c r="L68" s="21"/>
      <c r="M68" s="21"/>
      <c r="N68" s="7"/>
    </row>
    <row r="69" spans="1:14" ht="15">
      <c r="A69" s="21"/>
      <c r="B69" s="22"/>
      <c r="C69" s="21"/>
      <c r="D69" s="23"/>
      <c r="E69" s="23"/>
      <c r="F69" s="23"/>
      <c r="G69" s="23"/>
      <c r="H69" s="23"/>
      <c r="I69" s="23"/>
      <c r="J69" s="23"/>
      <c r="K69" s="23"/>
      <c r="L69" s="21"/>
      <c r="M69" s="21"/>
      <c r="N69" s="7"/>
    </row>
    <row r="70" spans="1:14" ht="15">
      <c r="A70" s="21"/>
      <c r="B70" s="22"/>
      <c r="C70" s="21" t="s">
        <v>72</v>
      </c>
      <c r="D70" s="23"/>
      <c r="E70" s="23"/>
      <c r="F70" s="23"/>
      <c r="G70" s="23"/>
      <c r="H70" s="23"/>
      <c r="I70" s="23"/>
      <c r="J70" s="23"/>
      <c r="K70" s="23"/>
      <c r="L70" s="21"/>
      <c r="M70" s="21"/>
      <c r="N70" s="7"/>
    </row>
    <row r="72" spans="2:4" ht="15">
      <c r="B72" s="4"/>
      <c r="D72" s="3"/>
    </row>
    <row r="73" spans="2:4" ht="15">
      <c r="B73" s="4"/>
      <c r="D73" s="3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&amp;L&amp;F&amp;C&amp;P / &amp;N&amp;RLPA  printdatum :&amp;D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 Deinze Yacht Cl</dc:creator>
  <cp:keywords/>
  <dc:description/>
  <cp:lastModifiedBy>jvk</cp:lastModifiedBy>
  <cp:lastPrinted>2015-08-05T19:11:39Z</cp:lastPrinted>
  <dcterms:created xsi:type="dcterms:W3CDTF">2015-01-28T17:50:57Z</dcterms:created>
  <dcterms:modified xsi:type="dcterms:W3CDTF">2015-11-22T19:01:29Z</dcterms:modified>
  <cp:category/>
  <cp:version/>
  <cp:contentType/>
  <cp:contentStatus/>
</cp:coreProperties>
</file>